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autoCompressPictures="0" defaultThemeVersion="124226"/>
  <bookViews>
    <workbookView xWindow="4395" yWindow="1140" windowWidth="25380" windowHeight="16440" tabRatio="258"/>
  </bookViews>
  <sheets>
    <sheet name="FeedsAndSpeeds" sheetId="2" r:id="rId1"/>
    <sheet name="Formulas" sheetId="1" state="hidden" r:id="rId2"/>
  </sheet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E2" i="1"/>
  <c r="O2"/>
  <c r="D2"/>
  <c r="C2"/>
  <c r="B2"/>
  <c r="F2"/>
  <c r="A2"/>
  <c r="H2"/>
  <c r="G2"/>
  <c r="I2"/>
  <c r="J2"/>
  <c r="K2"/>
  <c r="L2"/>
  <c r="P2"/>
  <c r="D14" i="2"/>
  <c r="M2" i="1"/>
  <c r="T2"/>
  <c r="A14" i="2"/>
  <c r="N2" i="1"/>
  <c r="S2"/>
  <c r="Q2"/>
  <c r="R2"/>
  <c r="C14" i="2"/>
</calcChain>
</file>

<file path=xl/sharedStrings.xml><?xml version="1.0" encoding="utf-8"?>
<sst xmlns="http://schemas.openxmlformats.org/spreadsheetml/2006/main" count="49" uniqueCount="45">
  <si>
    <t>Tube Wall</t>
  </si>
  <si>
    <t>Gauge</t>
  </si>
  <si>
    <t>R Outside</t>
  </si>
  <si>
    <t>R Inside</t>
  </si>
  <si>
    <t>Tube Area</t>
  </si>
  <si>
    <t>Bundle Area</t>
  </si>
  <si>
    <t>Work Contact</t>
  </si>
  <si>
    <t>Material</t>
  </si>
  <si>
    <t>ALUMINUM</t>
  </si>
  <si>
    <t>BLADE TOOTH PITCH</t>
  </si>
  <si>
    <t>MAX SPEED (SFPM)</t>
  </si>
  <si>
    <t>Tube ID (INCH)</t>
  </si>
  <si>
    <t>Bundle Ø (INCH)</t>
  </si>
  <si>
    <t>Tube OD (INCH)</t>
  </si>
  <si>
    <t xml:space="preserve">The above values are for reference when cutting with an Elliott Bi-Metal blade. As experience is gained with cutting certain materials and bundles, please make note for future operation and modify chart through experimentation. It is good practice to begin cutting at a slower speed and gradually increase until negative performance is noted. If a bundle with a high amount of deposit or build-up is to be cut, please use caution as this may cause excess stress on blade. Please contact Elliott Representative if cutting materials or bundle sizes outside of included range. </t>
  </si>
  <si>
    <t>APPROX CUTTING TIME  (MIN)</t>
  </si>
  <si>
    <t>SFPM=Surface Feet Per Min,      SIPM=Square Inch Per Min</t>
  </si>
  <si>
    <t xml:space="preserve">NOTES:                                                                                                                        </t>
  </si>
  <si>
    <t>APPROX CUTTING TIME  (HRS)</t>
  </si>
  <si>
    <t>BREAK-IN AREA (SQ. IN.)</t>
  </si>
  <si>
    <t>START BLADE SPEED (SFPM)</t>
  </si>
  <si>
    <t>Please input the following information:</t>
  </si>
  <si>
    <t>Tube O.D. (Inch)</t>
  </si>
  <si>
    <t>Number of Tubes</t>
  </si>
  <si>
    <t>Bundle Diameter (Inch)</t>
  </si>
  <si>
    <t>Please use the following information as a reference point for bundle cutting:</t>
  </si>
  <si>
    <t>Elliott Blade</t>
  </si>
  <si>
    <t>SpeedCut Size</t>
  </si>
  <si>
    <t>Starting Blade Speed</t>
  </si>
  <si>
    <t>Starting Frame Feed</t>
  </si>
  <si>
    <t>BRASS</t>
  </si>
  <si>
    <t>COPPER</t>
  </si>
  <si>
    <t>CARBON STEEL</t>
  </si>
  <si>
    <t>NICKEL STEEL</t>
  </si>
  <si>
    <t>CHROME STEEL</t>
  </si>
  <si>
    <t>STAINLESS STEEL</t>
  </si>
  <si>
    <t>TITANIUM</t>
  </si>
  <si>
    <t>STARTING FEED (SIPM)</t>
  </si>
  <si>
    <t>1760 Tuttle Ave.</t>
  </si>
  <si>
    <t>Dayton, OH 45403</t>
  </si>
  <si>
    <t>1 (937) 253 6133</t>
  </si>
  <si>
    <t>www.elliott-tool.com</t>
  </si>
  <si>
    <t>Please contact an Elliott representative for information about purchasing Bandsaw Blades.                                                                           Use above Elliott Blade part number as reference.</t>
  </si>
  <si>
    <t>SpeedCut Speeds &amp; Feeds Selection Tool</t>
  </si>
  <si>
    <t xml:space="preserve">The above values are for reference when cutting with an Elliott Bi-Metal Bandsaw Blade. As experience is gained with cutting certain materials and bundles, please make note for future operation and adjust settings through experimentation. It is good practice to begin cutting at a lower speed/feed and gradually increase until negative performance is noted. If a bundle with a high amount of deposit or build-up is to be cut, please use caution as this may cause excess stress on blade. Please contact Elliott Representative if cutting materials or bundle sizes outside of included range. </t>
  </si>
</sst>
</file>

<file path=xl/styles.xml><?xml version="1.0" encoding="utf-8"?>
<styleSheet xmlns="http://schemas.openxmlformats.org/spreadsheetml/2006/main">
  <numFmts count="1">
    <numFmt numFmtId="164" formatCode="0.000"/>
  </numFmts>
  <fonts count="23">
    <font>
      <sz val="11"/>
      <color theme="1"/>
      <name val="Calibri"/>
      <family val="2"/>
      <scheme val="minor"/>
    </font>
    <font>
      <i/>
      <sz val="11"/>
      <color rgb="FF7F7F7F"/>
      <name val="Calibri"/>
      <family val="2"/>
      <scheme val="minor"/>
    </font>
    <font>
      <b/>
      <i/>
      <sz val="11"/>
      <color rgb="FF7F7F7F"/>
      <name val="Calibri"/>
      <family val="2"/>
      <scheme val="minor"/>
    </font>
    <font>
      <sz val="11"/>
      <color theme="1"/>
      <name val="Calibri"/>
      <family val="2"/>
      <scheme val="minor"/>
    </font>
    <font>
      <sz val="11"/>
      <color rgb="FF9C6500"/>
      <name val="Calibri"/>
      <family val="2"/>
      <scheme val="minor"/>
    </font>
    <font>
      <sz val="11"/>
      <color theme="0"/>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theme="1"/>
      <name val="Helvetica"/>
    </font>
    <font>
      <u/>
      <sz val="11"/>
      <color theme="10"/>
      <name val="Helvetica"/>
    </font>
    <font>
      <b/>
      <sz val="11"/>
      <color theme="1"/>
      <name val="Helvetica"/>
    </font>
    <font>
      <sz val="11"/>
      <color rgb="FF9C0006"/>
      <name val="Helvetica"/>
    </font>
    <font>
      <sz val="11"/>
      <name val="Helvetica"/>
    </font>
    <font>
      <sz val="11"/>
      <color rgb="FF006100"/>
      <name val="Helvetica"/>
    </font>
    <font>
      <b/>
      <sz val="11"/>
      <color rgb="FFFF0000"/>
      <name val="Helvetica"/>
    </font>
    <font>
      <b/>
      <sz val="14"/>
      <color theme="1"/>
      <name val="Helvetica"/>
    </font>
    <font>
      <b/>
      <sz val="14"/>
      <color rgb="FF000000"/>
      <name val="Helvetica"/>
    </font>
    <font>
      <sz val="11"/>
      <color rgb="FF000000"/>
      <name val="Calibri"/>
      <family val="2"/>
      <scheme val="minor"/>
    </font>
    <font>
      <b/>
      <sz val="11"/>
      <color rgb="FF0000FF"/>
      <name val="Helvetica"/>
    </font>
  </fonts>
  <fills count="14">
    <fill>
      <patternFill patternType="none"/>
    </fill>
    <fill>
      <patternFill patternType="gray125"/>
    </fill>
    <fill>
      <patternFill patternType="solid">
        <fgColor rgb="FFFFEB9C"/>
      </patternFill>
    </fill>
    <fill>
      <patternFill patternType="solid">
        <fgColor theme="4" tint="0.79998168889431442"/>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right style="thin">
        <color rgb="FF3F3F3F"/>
      </right>
      <top/>
      <bottom/>
      <diagonal/>
    </border>
    <border>
      <left/>
      <right style="thin">
        <color rgb="FF7F7F7F"/>
      </right>
      <top style="thin">
        <color rgb="FF7F7F7F"/>
      </top>
      <bottom style="thin">
        <color rgb="FF7F7F7F"/>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s>
  <cellStyleXfs count="22">
    <xf numFmtId="0" fontId="0" fillId="0" borderId="0"/>
    <xf numFmtId="0" fontId="1" fillId="0" borderId="0" applyNumberFormat="0" applyFill="0" applyBorder="0" applyAlignment="0" applyProtection="0"/>
    <xf numFmtId="0" fontId="4"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5" fillId="7"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8">
    <xf numFmtId="0" fontId="0" fillId="0" borderId="0" xfId="0"/>
    <xf numFmtId="0" fontId="2" fillId="0" borderId="0" xfId="1" applyFont="1" applyBorder="1"/>
    <xf numFmtId="0" fontId="3" fillId="6" borderId="1" xfId="6" applyBorder="1" applyAlignment="1">
      <alignment horizontal="center" vertical="center"/>
    </xf>
    <xf numFmtId="0" fontId="3" fillId="3" borderId="2" xfId="3" applyBorder="1" applyAlignment="1">
      <alignment horizontal="center" vertical="center" wrapText="1"/>
    </xf>
    <xf numFmtId="0" fontId="3" fillId="3" borderId="2" xfId="3" applyBorder="1" applyAlignment="1">
      <alignment horizontal="center" vertical="center"/>
    </xf>
    <xf numFmtId="164" fontId="3" fillId="3" borderId="2" xfId="3" applyNumberFormat="1" applyBorder="1" applyAlignment="1">
      <alignment horizontal="center" vertical="center"/>
    </xf>
    <xf numFmtId="164" fontId="3" fillId="3" borderId="0" xfId="3" applyNumberFormat="1" applyBorder="1" applyAlignment="1">
      <alignment horizontal="center" vertical="center"/>
    </xf>
    <xf numFmtId="0" fontId="3" fillId="5" borderId="2" xfId="5" applyBorder="1" applyAlignment="1">
      <alignment horizontal="center" vertical="center" wrapText="1"/>
    </xf>
    <xf numFmtId="0" fontId="3" fillId="5" borderId="2" xfId="5" applyBorder="1" applyAlignment="1">
      <alignment horizontal="center" vertical="center"/>
    </xf>
    <xf numFmtId="164" fontId="3" fillId="5" borderId="2" xfId="5" applyNumberFormat="1" applyBorder="1" applyAlignment="1">
      <alignment horizontal="center" vertical="center"/>
    </xf>
    <xf numFmtId="164" fontId="3" fillId="5" borderId="2" xfId="5" applyNumberFormat="1" applyBorder="1" applyAlignment="1">
      <alignment horizontal="center" vertical="center" wrapText="1"/>
    </xf>
    <xf numFmtId="164" fontId="3" fillId="5" borderId="0" xfId="5" applyNumberFormat="1" applyBorder="1" applyAlignment="1">
      <alignment horizontal="center" vertical="center"/>
    </xf>
    <xf numFmtId="164" fontId="3" fillId="5" borderId="0" xfId="5" applyNumberFormat="1" applyBorder="1" applyAlignment="1">
      <alignment horizontal="center" vertical="center" wrapText="1"/>
    </xf>
    <xf numFmtId="0" fontId="5" fillId="4" borderId="2" xfId="4" applyBorder="1" applyAlignment="1">
      <alignment horizontal="center" vertical="center" wrapText="1"/>
    </xf>
    <xf numFmtId="1" fontId="5" fillId="4" borderId="2" xfId="4" applyNumberFormat="1" applyBorder="1" applyAlignment="1">
      <alignment horizontal="center" vertical="center" wrapText="1"/>
    </xf>
    <xf numFmtId="12" fontId="5" fillId="4" borderId="2" xfId="4" applyNumberFormat="1" applyBorder="1" applyAlignment="1">
      <alignment horizontal="center" vertical="center"/>
    </xf>
    <xf numFmtId="1" fontId="5" fillId="4" borderId="2" xfId="4" applyNumberFormat="1" applyBorder="1" applyAlignment="1">
      <alignment horizontal="center" vertical="center"/>
    </xf>
    <xf numFmtId="12" fontId="5" fillId="4" borderId="0" xfId="4" applyNumberFormat="1" applyBorder="1" applyAlignment="1">
      <alignment horizontal="center" vertical="center"/>
    </xf>
    <xf numFmtId="1" fontId="5" fillId="4" borderId="0" xfId="4" applyNumberFormat="1" applyBorder="1" applyAlignment="1">
      <alignment horizontal="center" vertical="center" wrapText="1"/>
    </xf>
    <xf numFmtId="1" fontId="5" fillId="4" borderId="0" xfId="4" applyNumberFormat="1" applyBorder="1" applyAlignment="1">
      <alignment horizontal="center" vertical="center"/>
    </xf>
    <xf numFmtId="0" fontId="0" fillId="6" borderId="1" xfId="6" applyFont="1" applyBorder="1" applyAlignment="1">
      <alignment horizontal="center" vertical="center" wrapText="1"/>
    </xf>
    <xf numFmtId="2" fontId="3" fillId="6" borderId="1" xfId="6" applyNumberFormat="1" applyBorder="1" applyAlignment="1">
      <alignment horizontal="center" vertical="center"/>
    </xf>
    <xf numFmtId="0" fontId="5" fillId="7" borderId="2" xfId="7" applyBorder="1" applyAlignment="1">
      <alignment horizontal="center" vertical="center" wrapText="1"/>
    </xf>
    <xf numFmtId="12" fontId="5" fillId="7" borderId="2" xfId="7" applyNumberFormat="1" applyBorder="1" applyAlignment="1">
      <alignment horizontal="center" vertical="center"/>
    </xf>
    <xf numFmtId="0" fontId="3" fillId="6" borderId="4" xfId="6" applyBorder="1" applyAlignment="1">
      <alignment horizontal="center" vertical="center" wrapText="1"/>
    </xf>
    <xf numFmtId="1" fontId="3" fillId="6" borderId="4" xfId="6" applyNumberFormat="1" applyBorder="1" applyAlignment="1">
      <alignment horizontal="center" vertical="center"/>
    </xf>
    <xf numFmtId="164" fontId="4" fillId="2" borderId="0" xfId="2" applyNumberFormat="1" applyBorder="1" applyAlignment="1">
      <alignment vertical="top"/>
    </xf>
    <xf numFmtId="1" fontId="3" fillId="6" borderId="2" xfId="6" applyNumberFormat="1" applyBorder="1" applyAlignment="1">
      <alignment horizontal="center" vertical="center"/>
    </xf>
    <xf numFmtId="0" fontId="0" fillId="6" borderId="2" xfId="6" applyFont="1" applyBorder="1" applyAlignment="1">
      <alignment horizontal="center" vertical="center" wrapText="1"/>
    </xf>
    <xf numFmtId="0" fontId="0" fillId="0" borderId="0" xfId="0" applyAlignment="1"/>
    <xf numFmtId="0" fontId="0" fillId="0" borderId="0" xfId="0" applyAlignment="1">
      <alignment horizontal="center" vertical="center"/>
    </xf>
    <xf numFmtId="0" fontId="0" fillId="0" borderId="0" xfId="0" applyFont="1" applyAlignment="1">
      <alignment horizontal="center" vertical="center"/>
    </xf>
    <xf numFmtId="164" fontId="0"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Alignment="1">
      <alignment wrapText="1"/>
    </xf>
    <xf numFmtId="0" fontId="0" fillId="10" borderId="0" xfId="0" applyFill="1"/>
    <xf numFmtId="0" fontId="12" fillId="10" borderId="0" xfId="0" applyFont="1" applyFill="1"/>
    <xf numFmtId="0" fontId="13" fillId="10" borderId="0" xfId="14" applyFont="1" applyFill="1"/>
    <xf numFmtId="0" fontId="12" fillId="0" borderId="5" xfId="0" applyFont="1" applyBorder="1"/>
    <xf numFmtId="0" fontId="12" fillId="0" borderId="2" xfId="0" applyFont="1" applyBorder="1" applyAlignment="1">
      <alignment horizontal="center" vertical="center"/>
    </xf>
    <xf numFmtId="0" fontId="12" fillId="0" borderId="2" xfId="0" applyFont="1" applyFill="1" applyBorder="1" applyAlignment="1">
      <alignment horizontal="center" vertical="center"/>
    </xf>
    <xf numFmtId="0" fontId="14" fillId="0" borderId="2" xfId="0" applyFont="1" applyBorder="1" applyAlignment="1">
      <alignment horizontal="center" vertical="center"/>
    </xf>
    <xf numFmtId="0" fontId="12" fillId="0" borderId="0" xfId="0" applyFont="1"/>
    <xf numFmtId="0" fontId="12" fillId="0" borderId="0" xfId="0" applyFont="1" applyBorder="1" applyAlignment="1">
      <alignment horizontal="center" vertical="center"/>
    </xf>
    <xf numFmtId="0" fontId="14" fillId="0" borderId="0" xfId="0" applyFont="1" applyBorder="1" applyAlignment="1">
      <alignment horizontal="center" vertical="center"/>
    </xf>
    <xf numFmtId="1" fontId="14" fillId="0" borderId="2" xfId="0" applyNumberFormat="1" applyFont="1" applyBorder="1" applyAlignment="1">
      <alignment horizontal="center" vertical="center"/>
    </xf>
    <xf numFmtId="0" fontId="12" fillId="0" borderId="0" xfId="0" applyFont="1" applyAlignment="1">
      <alignment wrapText="1"/>
    </xf>
    <xf numFmtId="0" fontId="19" fillId="10" borderId="0" xfId="0" applyFont="1" applyFill="1" applyAlignment="1">
      <alignment vertical="center"/>
    </xf>
    <xf numFmtId="0" fontId="20" fillId="13" borderId="0" xfId="0" applyFont="1" applyFill="1" applyAlignment="1">
      <alignment vertical="center"/>
    </xf>
    <xf numFmtId="0" fontId="12" fillId="11" borderId="7" xfId="0" applyFont="1" applyFill="1" applyBorder="1" applyAlignment="1">
      <alignment horizontal="left" indent="1"/>
    </xf>
    <xf numFmtId="0" fontId="12" fillId="11" borderId="5" xfId="0" applyFont="1" applyFill="1" applyBorder="1" applyAlignment="1">
      <alignment horizontal="left" indent="1"/>
    </xf>
    <xf numFmtId="0" fontId="12" fillId="11" borderId="8" xfId="0" applyFont="1" applyFill="1" applyBorder="1" applyAlignment="1">
      <alignment horizontal="left" indent="1"/>
    </xf>
    <xf numFmtId="164" fontId="0" fillId="0" borderId="0" xfId="0" applyNumberFormat="1" applyFont="1"/>
    <xf numFmtId="0" fontId="0" fillId="0" borderId="0" xfId="0" applyFont="1"/>
    <xf numFmtId="0" fontId="14" fillId="0" borderId="7" xfId="0" applyFont="1" applyBorder="1" applyAlignment="1">
      <alignment horizontal="center" vertical="center"/>
    </xf>
    <xf numFmtId="1" fontId="14" fillId="0" borderId="5" xfId="0" applyNumberFormat="1" applyFont="1" applyBorder="1" applyAlignment="1">
      <alignment horizontal="center" vertical="center"/>
    </xf>
    <xf numFmtId="0" fontId="21" fillId="0" borderId="0" xfId="0" applyFont="1"/>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6" fillId="11" borderId="12" xfId="8" applyNumberFormat="1" applyFont="1" applyFill="1" applyBorder="1" applyAlignment="1">
      <alignment horizontal="left" vertical="top" wrapText="1" indent="1"/>
    </xf>
    <xf numFmtId="0" fontId="17" fillId="11" borderId="0" xfId="8" applyNumberFormat="1" applyFont="1" applyFill="1" applyBorder="1" applyAlignment="1">
      <alignment horizontal="left" vertical="top" wrapText="1" indent="1"/>
    </xf>
    <xf numFmtId="0" fontId="17" fillId="11" borderId="11" xfId="8" applyNumberFormat="1" applyFont="1" applyFill="1" applyBorder="1" applyAlignment="1">
      <alignment horizontal="left" vertical="top" wrapText="1" indent="1"/>
    </xf>
    <xf numFmtId="0" fontId="17" fillId="11" borderId="12" xfId="8" applyNumberFormat="1" applyFont="1" applyFill="1" applyBorder="1" applyAlignment="1">
      <alignment horizontal="left" vertical="top" wrapText="1" indent="1"/>
    </xf>
    <xf numFmtId="0" fontId="17" fillId="11" borderId="9" xfId="8" applyNumberFormat="1" applyFont="1" applyFill="1" applyBorder="1" applyAlignment="1">
      <alignment horizontal="left" vertical="top" wrapText="1" indent="1"/>
    </xf>
    <xf numFmtId="0" fontId="17" fillId="11" borderId="6" xfId="8" applyNumberFormat="1" applyFont="1" applyFill="1" applyBorder="1" applyAlignment="1">
      <alignment horizontal="left" vertical="top" wrapText="1" indent="1"/>
    </xf>
    <xf numFmtId="0" fontId="17" fillId="11" borderId="10" xfId="8" applyNumberFormat="1" applyFont="1" applyFill="1" applyBorder="1" applyAlignment="1">
      <alignment horizontal="left" vertical="top" wrapText="1" indent="1"/>
    </xf>
    <xf numFmtId="0" fontId="16" fillId="12" borderId="7" xfId="9" applyFont="1" applyFill="1" applyBorder="1" applyAlignment="1">
      <alignment horizontal="center" vertical="center" wrapText="1"/>
    </xf>
    <xf numFmtId="0" fontId="15" fillId="12" borderId="5" xfId="9" applyFont="1" applyFill="1" applyBorder="1" applyAlignment="1">
      <alignment horizontal="center" vertical="center" wrapText="1"/>
    </xf>
    <xf numFmtId="0" fontId="15" fillId="12" borderId="8" xfId="9" applyFont="1" applyFill="1" applyBorder="1" applyAlignment="1">
      <alignment horizontal="center" vertical="center" wrapText="1"/>
    </xf>
    <xf numFmtId="0" fontId="15" fillId="12" borderId="9" xfId="9" applyFont="1" applyFill="1" applyBorder="1" applyAlignment="1">
      <alignment horizontal="center" vertical="center" wrapText="1"/>
    </xf>
    <xf numFmtId="0" fontId="15" fillId="12" borderId="6" xfId="9" applyFont="1" applyFill="1" applyBorder="1" applyAlignment="1">
      <alignment horizontal="center" vertical="center" wrapText="1"/>
    </xf>
    <xf numFmtId="0" fontId="15" fillId="12" borderId="10" xfId="9" applyFont="1" applyFill="1" applyBorder="1" applyAlignment="1">
      <alignment horizontal="center" vertical="center" wrapText="1"/>
    </xf>
    <xf numFmtId="164" fontId="4" fillId="2" borderId="0" xfId="2" applyNumberFormat="1" applyBorder="1" applyAlignment="1">
      <alignment horizontal="center" vertical="top" wrapText="1"/>
    </xf>
    <xf numFmtId="164" fontId="4" fillId="2" borderId="3" xfId="2" applyNumberFormat="1" applyBorder="1" applyAlignment="1">
      <alignment horizontal="center" vertical="top" wrapText="1"/>
    </xf>
    <xf numFmtId="164" fontId="4" fillId="2" borderId="0" xfId="2" applyNumberFormat="1" applyBorder="1" applyAlignment="1">
      <alignment horizontal="center" vertical="top"/>
    </xf>
    <xf numFmtId="164" fontId="4" fillId="2" borderId="3" xfId="2" applyNumberFormat="1" applyBorder="1" applyAlignment="1">
      <alignment horizontal="center" vertical="top"/>
    </xf>
  </cellXfs>
  <cellStyles count="22">
    <cellStyle name="20% - Accent1" xfId="3" builtinId="30"/>
    <cellStyle name="20% - Accent3" xfId="5" builtinId="38"/>
    <cellStyle name="20% - Accent5" xfId="6" builtinId="46"/>
    <cellStyle name="60% - Accent2" xfId="4" builtinId="36"/>
    <cellStyle name="Accent6" xfId="7" builtinId="49"/>
    <cellStyle name="Bad" xfId="9" builtinId="27"/>
    <cellStyle name="Explanatory Text" xfId="1" builtinId="53"/>
    <cellStyle name="Followed Hyperlink" xfId="11"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Good" xfId="8" builtinId="26"/>
    <cellStyle name="Hyperlink" xfId="10" builtinId="8" hidden="1"/>
    <cellStyle name="Hyperlink" xfId="12" builtinId="8" hidden="1"/>
    <cellStyle name="Hyperlink" xfId="14" builtinId="8"/>
    <cellStyle name="Neutral" xfId="2" builtinId="28"/>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101600</xdr:rowOff>
    </xdr:from>
    <xdr:to>
      <xdr:col>2</xdr:col>
      <xdr:colOff>444500</xdr:colOff>
      <xdr:row>0</xdr:row>
      <xdr:rowOff>762152</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101600"/>
          <a:ext cx="2006600" cy="6605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lliott-tool.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pageSetUpPr fitToPage="1"/>
  </sheetPr>
  <dimension ref="A1:L27"/>
  <sheetViews>
    <sheetView tabSelected="1" zoomScale="125" zoomScaleNormal="125" zoomScalePageLayoutView="125" workbookViewId="0">
      <selection activeCell="A9" sqref="A9"/>
    </sheetView>
  </sheetViews>
  <sheetFormatPr defaultColWidth="8.85546875" defaultRowHeight="15"/>
  <cols>
    <col min="1" max="1" width="15.42578125" customWidth="1"/>
    <col min="2" max="2" width="6.42578125" customWidth="1"/>
    <col min="3" max="3" width="18.42578125" customWidth="1"/>
    <col min="4" max="4" width="22" customWidth="1"/>
    <col min="5" max="5" width="19" customWidth="1"/>
    <col min="6" max="6" width="14.7109375" customWidth="1"/>
    <col min="7" max="7" width="8.85546875" hidden="1" customWidth="1"/>
    <col min="8" max="8" width="7.140625" hidden="1" customWidth="1"/>
    <col min="9" max="9" width="4.7109375" hidden="1" customWidth="1"/>
    <col min="10" max="10" width="18.28515625" hidden="1" customWidth="1"/>
    <col min="11" max="11" width="4" hidden="1" customWidth="1"/>
    <col min="12" max="12" width="15.42578125" hidden="1" customWidth="1"/>
    <col min="13" max="13" width="9.140625" customWidth="1"/>
    <col min="14" max="14" width="3" customWidth="1"/>
    <col min="15" max="15" width="8.85546875" customWidth="1"/>
  </cols>
  <sheetData>
    <row r="1" spans="1:11" ht="71.099999999999994" customHeight="1">
      <c r="A1" s="35"/>
      <c r="B1" s="35"/>
      <c r="C1" s="35"/>
      <c r="D1" s="48" t="s">
        <v>43</v>
      </c>
      <c r="E1" s="35"/>
      <c r="F1" s="35"/>
    </row>
    <row r="2" spans="1:11" ht="6" customHeight="1">
      <c r="A2" s="35"/>
      <c r="B2" s="35"/>
      <c r="C2" s="35"/>
      <c r="D2" s="35"/>
      <c r="E2" s="35"/>
      <c r="F2" s="35"/>
    </row>
    <row r="3" spans="1:11" ht="18">
      <c r="A3" s="36" t="s">
        <v>38</v>
      </c>
      <c r="B3" s="36"/>
      <c r="C3" s="36" t="s">
        <v>40</v>
      </c>
      <c r="D3" s="47"/>
      <c r="E3" s="36"/>
      <c r="F3" s="36"/>
    </row>
    <row r="4" spans="1:11">
      <c r="A4" s="36" t="s">
        <v>39</v>
      </c>
      <c r="B4" s="36"/>
      <c r="C4" s="37" t="s">
        <v>41</v>
      </c>
      <c r="D4" s="36"/>
      <c r="E4" s="36"/>
      <c r="F4" s="36"/>
    </row>
    <row r="5" spans="1:11" ht="8.1" customHeight="1">
      <c r="A5" s="36"/>
      <c r="B5" s="36"/>
      <c r="C5" s="36"/>
      <c r="D5" s="36"/>
      <c r="E5" s="36"/>
      <c r="F5" s="36"/>
    </row>
    <row r="6" spans="1:11">
      <c r="A6" s="38"/>
      <c r="B6" s="38"/>
      <c r="C6" s="38"/>
      <c r="D6" s="38"/>
      <c r="E6" s="38"/>
      <c r="F6" s="38"/>
    </row>
    <row r="7" spans="1:11" ht="24.95" customHeight="1">
      <c r="A7" s="59" t="s">
        <v>21</v>
      </c>
      <c r="B7" s="59"/>
      <c r="C7" s="59"/>
      <c r="D7" s="59"/>
      <c r="E7" s="59"/>
      <c r="F7" s="59"/>
      <c r="G7" s="29"/>
      <c r="I7" s="29"/>
    </row>
    <row r="8" spans="1:11" s="31" customFormat="1" ht="20.100000000000001" customHeight="1">
      <c r="A8" s="39" t="s">
        <v>22</v>
      </c>
      <c r="B8" s="39" t="s">
        <v>1</v>
      </c>
      <c r="C8" s="39" t="s">
        <v>23</v>
      </c>
      <c r="D8" s="39" t="s">
        <v>24</v>
      </c>
      <c r="E8" s="40" t="s">
        <v>7</v>
      </c>
      <c r="F8" s="40" t="s">
        <v>27</v>
      </c>
      <c r="H8" s="32">
        <v>0.375</v>
      </c>
      <c r="I8" s="31">
        <v>8</v>
      </c>
      <c r="J8" s="31" t="s">
        <v>8</v>
      </c>
      <c r="K8" s="31">
        <v>78</v>
      </c>
    </row>
    <row r="9" spans="1:11" s="33" customFormat="1" ht="20.100000000000001" customHeight="1">
      <c r="A9" s="57">
        <v>0.75</v>
      </c>
      <c r="B9" s="58">
        <v>14</v>
      </c>
      <c r="C9" s="58">
        <v>1000</v>
      </c>
      <c r="D9" s="58">
        <v>78</v>
      </c>
      <c r="E9" s="58" t="s">
        <v>32</v>
      </c>
      <c r="F9" s="58">
        <v>78</v>
      </c>
      <c r="H9" s="52">
        <v>0.5</v>
      </c>
      <c r="I9" s="31">
        <v>9</v>
      </c>
      <c r="J9" s="31" t="s">
        <v>30</v>
      </c>
      <c r="K9" s="31">
        <v>98</v>
      </c>
    </row>
    <row r="10" spans="1:11">
      <c r="A10" s="42"/>
      <c r="B10" s="42"/>
      <c r="C10" s="42"/>
      <c r="D10" s="42"/>
      <c r="E10" s="42"/>
      <c r="F10" s="42"/>
      <c r="H10" s="52">
        <v>0.625</v>
      </c>
      <c r="I10" s="53">
        <v>10</v>
      </c>
      <c r="J10" s="53" t="s">
        <v>31</v>
      </c>
      <c r="K10" s="53"/>
    </row>
    <row r="11" spans="1:11">
      <c r="A11" s="42"/>
      <c r="B11" s="42"/>
      <c r="C11" s="42"/>
      <c r="D11" s="42"/>
      <c r="E11" s="42"/>
      <c r="F11" s="42"/>
      <c r="H11" s="52">
        <v>0.75</v>
      </c>
      <c r="I11" s="53">
        <v>11</v>
      </c>
      <c r="J11" s="53" t="s">
        <v>32</v>
      </c>
      <c r="K11" s="53"/>
    </row>
    <row r="12" spans="1:11" ht="23.1" customHeight="1">
      <c r="A12" s="60" t="s">
        <v>25</v>
      </c>
      <c r="B12" s="60"/>
      <c r="C12" s="60"/>
      <c r="D12" s="60"/>
      <c r="E12" s="60"/>
      <c r="F12" s="60"/>
      <c r="H12" s="32">
        <v>0.875</v>
      </c>
      <c r="I12" s="53">
        <v>12</v>
      </c>
      <c r="J12" s="53" t="s">
        <v>33</v>
      </c>
      <c r="K12" s="53"/>
    </row>
    <row r="13" spans="1:11" s="31" customFormat="1" ht="18" customHeight="1">
      <c r="A13" s="39" t="s">
        <v>26</v>
      </c>
      <c r="B13" s="43"/>
      <c r="C13" s="39" t="s">
        <v>28</v>
      </c>
      <c r="D13" s="39" t="s">
        <v>29</v>
      </c>
      <c r="E13" s="43"/>
      <c r="F13" s="43"/>
      <c r="H13" s="52">
        <v>1</v>
      </c>
      <c r="I13" s="31">
        <v>13</v>
      </c>
      <c r="J13" s="31" t="s">
        <v>34</v>
      </c>
    </row>
    <row r="14" spans="1:11" s="30" customFormat="1" ht="18" customHeight="1">
      <c r="A14" s="41" t="str">
        <f>Formulas!T2</f>
        <v>SCT78B2</v>
      </c>
      <c r="B14" s="44"/>
      <c r="C14" s="45">
        <f>Formulas!N2</f>
        <v>194</v>
      </c>
      <c r="D14" s="45" t="str">
        <f>Formulas!P2</f>
        <v>1</v>
      </c>
      <c r="E14" s="44"/>
      <c r="F14" s="44"/>
      <c r="H14" s="52">
        <v>1.125</v>
      </c>
      <c r="I14" s="31">
        <v>14</v>
      </c>
      <c r="J14" s="31" t="s">
        <v>35</v>
      </c>
      <c r="K14" s="31"/>
    </row>
    <row r="15" spans="1:11" s="30" customFormat="1" ht="18" customHeight="1">
      <c r="A15" s="54"/>
      <c r="B15" s="44"/>
      <c r="C15" s="55"/>
      <c r="D15" s="55"/>
      <c r="E15" s="44"/>
      <c r="F15" s="44"/>
      <c r="H15" s="32">
        <v>1.25</v>
      </c>
      <c r="I15" s="53">
        <v>15</v>
      </c>
      <c r="J15" s="56" t="s">
        <v>36</v>
      </c>
      <c r="K15" s="31"/>
    </row>
    <row r="16" spans="1:11" ht="15" customHeight="1">
      <c r="A16" s="68" t="s">
        <v>42</v>
      </c>
      <c r="B16" s="69"/>
      <c r="C16" s="69"/>
      <c r="D16" s="69"/>
      <c r="E16" s="69"/>
      <c r="F16" s="70"/>
      <c r="H16" s="32">
        <v>1.375</v>
      </c>
      <c r="I16" s="53">
        <v>16</v>
      </c>
      <c r="J16" s="53"/>
      <c r="K16" s="53"/>
    </row>
    <row r="17" spans="1:11" ht="29.1" customHeight="1">
      <c r="A17" s="71"/>
      <c r="B17" s="72"/>
      <c r="C17" s="72"/>
      <c r="D17" s="72"/>
      <c r="E17" s="72"/>
      <c r="F17" s="73"/>
      <c r="H17" s="52">
        <v>1.625</v>
      </c>
      <c r="I17" s="53">
        <v>18</v>
      </c>
      <c r="J17" s="53"/>
      <c r="K17" s="53"/>
    </row>
    <row r="18" spans="1:11">
      <c r="A18" s="42"/>
      <c r="B18" s="42"/>
      <c r="C18" s="42"/>
      <c r="D18" s="42"/>
      <c r="E18" s="42"/>
      <c r="F18" s="42"/>
      <c r="H18" s="52">
        <v>1.75</v>
      </c>
      <c r="I18" s="53">
        <v>19</v>
      </c>
      <c r="J18" s="53"/>
      <c r="K18" s="53"/>
    </row>
    <row r="19" spans="1:11">
      <c r="A19" s="49"/>
      <c r="B19" s="50"/>
      <c r="C19" s="50"/>
      <c r="D19" s="50"/>
      <c r="E19" s="50"/>
      <c r="F19" s="51"/>
      <c r="H19" s="52">
        <v>1.875</v>
      </c>
      <c r="I19" s="53">
        <v>20</v>
      </c>
      <c r="J19" s="53"/>
      <c r="K19" s="53"/>
    </row>
    <row r="20" spans="1:11">
      <c r="A20" s="61" t="s">
        <v>44</v>
      </c>
      <c r="B20" s="62"/>
      <c r="C20" s="62"/>
      <c r="D20" s="62"/>
      <c r="E20" s="62"/>
      <c r="F20" s="63"/>
      <c r="H20" s="52">
        <v>2</v>
      </c>
      <c r="I20" s="53"/>
      <c r="J20" s="53"/>
      <c r="K20" s="53"/>
    </row>
    <row r="21" spans="1:11">
      <c r="A21" s="64"/>
      <c r="B21" s="62"/>
      <c r="C21" s="62"/>
      <c r="D21" s="62"/>
      <c r="E21" s="62"/>
      <c r="F21" s="63"/>
      <c r="H21" s="52">
        <v>2.125</v>
      </c>
      <c r="I21" s="53"/>
      <c r="J21" s="53"/>
      <c r="K21" s="53"/>
    </row>
    <row r="22" spans="1:11">
      <c r="A22" s="64"/>
      <c r="B22" s="62"/>
      <c r="C22" s="62"/>
      <c r="D22" s="62"/>
      <c r="E22" s="62"/>
      <c r="F22" s="63"/>
      <c r="H22" s="52">
        <v>2.5</v>
      </c>
      <c r="I22" s="53"/>
      <c r="J22" s="53"/>
      <c r="K22" s="53"/>
    </row>
    <row r="23" spans="1:11">
      <c r="A23" s="64"/>
      <c r="B23" s="62"/>
      <c r="C23" s="62"/>
      <c r="D23" s="62"/>
      <c r="E23" s="62"/>
      <c r="F23" s="63"/>
      <c r="H23" s="52"/>
      <c r="I23" s="53"/>
      <c r="J23" s="53"/>
      <c r="K23" s="53"/>
    </row>
    <row r="24" spans="1:11">
      <c r="A24" s="64"/>
      <c r="B24" s="62"/>
      <c r="C24" s="62"/>
      <c r="D24" s="62"/>
      <c r="E24" s="62"/>
      <c r="F24" s="63"/>
      <c r="H24" s="52"/>
      <c r="I24" s="53"/>
      <c r="J24" s="53"/>
      <c r="K24" s="53"/>
    </row>
    <row r="25" spans="1:11">
      <c r="A25" s="65"/>
      <c r="B25" s="66"/>
      <c r="C25" s="66"/>
      <c r="D25" s="66"/>
      <c r="E25" s="66"/>
      <c r="F25" s="67"/>
      <c r="H25" s="52"/>
      <c r="I25" s="53"/>
      <c r="J25" s="53"/>
      <c r="K25" s="53"/>
    </row>
    <row r="26" spans="1:11">
      <c r="A26" s="46"/>
      <c r="B26" s="46"/>
      <c r="C26" s="46"/>
      <c r="D26" s="46"/>
      <c r="E26" s="46"/>
      <c r="F26" s="46"/>
      <c r="H26" s="53"/>
      <c r="I26" s="53"/>
      <c r="J26" s="53"/>
      <c r="K26" s="53"/>
    </row>
    <row r="27" spans="1:11">
      <c r="A27" s="34"/>
      <c r="B27" s="34"/>
      <c r="C27" s="34"/>
      <c r="D27" s="34"/>
      <c r="E27" s="34"/>
      <c r="F27" s="34"/>
      <c r="H27" s="53"/>
      <c r="I27" s="53"/>
      <c r="J27" s="53"/>
      <c r="K27" s="53"/>
    </row>
  </sheetData>
  <mergeCells count="4">
    <mergeCell ref="A7:F7"/>
    <mergeCell ref="A12:F12"/>
    <mergeCell ref="A20:F25"/>
    <mergeCell ref="A16:F17"/>
  </mergeCells>
  <phoneticPr fontId="11" type="noConversion"/>
  <dataValidations xWindow="156" yWindow="258" count="9">
    <dataValidation allowBlank="1" showInputMessage="1" showErrorMessage="1" promptTitle="Blade Speed" prompt="Initial setting in Surface Feet per Minute (SFPM). Speed can be increased throughout cut as desired." sqref="C14"/>
    <dataValidation allowBlank="1" showInputMessage="1" showErrorMessage="1" promptTitle="Starting Frame Feed" prompt="Initial setting during beginning of cut. Feed rate can be increased throughout bundle cut as desired." sqref="D14"/>
    <dataValidation allowBlank="1" showInputMessage="1" showErrorMessage="1" promptTitle="Elliott Blade Part Number" prompt="Please contact Elliott Tool Technologies for information about purchasing this blade." sqref="A14"/>
    <dataValidation type="whole" allowBlank="1" showInputMessage="1" showErrorMessage="1" errorTitle="Number of Tubes Error" error="Please enter a whole number between 0 and 3500." promptTitle="Number of Tubes" prompt="Please enter the number of tubes in the bundle to be cut." sqref="C9">
      <formula1>0</formula1>
      <formula2>3500</formula2>
    </dataValidation>
    <dataValidation type="whole" allowBlank="1" showInputMessage="1" showErrorMessage="1" errorTitle="Bundle Diameter Error" error="Please enter a whole number between 0 and 98. " promptTitle="Tube Bundle Diameter" prompt="Please enter the diameter of the tube bundle to be cut. _x000a__x000a_Note: The actual bundle diameter to be cut may be smaller than the tube sheet diameter." sqref="D9">
      <formula1>0</formula1>
      <formula2>98</formula2>
    </dataValidation>
    <dataValidation type="list" allowBlank="1" showInputMessage="1" showErrorMessage="1" errorTitle="SpeedCut Size" error="Please select the unit to be used. Elliott offers a 78&quot; capacity and a 98&quot; capacity." promptTitle="SpeedCut Size" prompt="Please select the SpeedCut size._x000a__x000a_Elliott offers Ø78&quot; capacity or Ø98&quot; capacity." sqref="F9">
      <formula1>$K$8:$K$9</formula1>
    </dataValidation>
    <dataValidation type="list" allowBlank="1" showInputMessage="1" showErrorMessage="1" errorTitle="Tube Wall Gauge Error" error="Please select a tube wall gauge." promptTitle="Tube Wall Gauge" prompt="Please select a tube wall gauge._x000a_.165&quot;=8             .148&quot;=9_x000a_.134&quot;=10           .120&quot;=11_x000a_.109&quot;=12           .095&quot;=13_x000a_.083&quot;=14           .072&quot;=15_x000a_.065&quot;=16           .058&quot;=17_x000a_.049&quot;=18           .042&quot;=19_x000a_.035&quot;=20_x000a__x000a_" sqref="B9">
      <formula1>$I$8:$I$19</formula1>
    </dataValidation>
    <dataValidation type="list" allowBlank="1" showInputMessage="1" showErrorMessage="1" errorTitle="Material Selection Error" error="Please select a material from the drop down list. If the material to be cut is not included in the given range, please contact Elliott Tool Technologies." promptTitle="Material Selection" prompt="Please choose a material." sqref="E9">
      <formula1>$J$8:$J$15</formula1>
    </dataValidation>
    <dataValidation type="list" allowBlank="1" showInputMessage="1" showErrorMessage="1" errorTitle="Tube Diameter Error" error="Please select a diameter from the drop down list. If the diameter of tubes to be cut is outside of the given range, please contact Elliott Tool Technologies." promptTitle="Outside Diameter of Tube" prompt="Please select the outside diameter of the tubes to be cut." sqref="A9">
      <formula1>$H$8:$H$22</formula1>
    </dataValidation>
  </dataValidations>
  <hyperlinks>
    <hyperlink ref="C4" r:id="rId1"/>
  </hyperlinks>
  <pageMargins left="0.7" right="0.7" top="0.75" bottom="0.75" header="0.3" footer="0.3"/>
  <pageSetup scale="88" orientation="portrait" r:id="rId2"/>
  <drawing r:id="rId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sheetPr codeName="Sheet2" enableFormatConditionsCalculation="0">
    <pageSetUpPr fitToPage="1"/>
  </sheetPr>
  <dimension ref="A1:T59"/>
  <sheetViews>
    <sheetView topLeftCell="XFD1" workbookViewId="0">
      <selection activeCell="C1" sqref="A1:XFD1048576"/>
    </sheetView>
  </sheetViews>
  <sheetFormatPr defaultColWidth="0" defaultRowHeight="15"/>
  <cols>
    <col min="1" max="1" width="9" style="6" hidden="1" customWidth="1"/>
    <col min="2" max="2" width="7.42578125" style="6" hidden="1" customWidth="1"/>
    <col min="3" max="3" width="10.42578125" style="6" hidden="1" customWidth="1"/>
    <col min="4" max="4" width="9.42578125" style="6" hidden="1" customWidth="1"/>
    <col min="5" max="5" width="19.42578125" style="6" hidden="1" customWidth="1"/>
    <col min="6" max="6" width="6.42578125" style="11" hidden="1" customWidth="1"/>
    <col min="7" max="7" width="8.140625" style="11" hidden="1" customWidth="1"/>
    <col min="8" max="8" width="10" style="11" hidden="1" customWidth="1"/>
    <col min="9" max="9" width="8.42578125" style="11" hidden="1" customWidth="1"/>
    <col min="10" max="10" width="10.42578125" style="11" hidden="1" customWidth="1"/>
    <col min="11" max="11" width="12.28515625" style="12" hidden="1" customWidth="1"/>
    <col min="12" max="12" width="13.85546875" style="12" hidden="1" customWidth="1"/>
    <col min="13" max="13" width="7.42578125" style="17" hidden="1" customWidth="1"/>
    <col min="14" max="14" width="9.42578125" style="17" hidden="1" customWidth="1"/>
    <col min="15" max="15" width="7.42578125" style="18" hidden="1" customWidth="1"/>
    <col min="16" max="16" width="10.140625" style="19" hidden="1" customWidth="1"/>
    <col min="17" max="18" width="9.7109375" style="2" hidden="1" customWidth="1"/>
    <col min="19" max="19" width="9.28515625" style="2" hidden="1" customWidth="1"/>
    <col min="20" max="16384" width="9.140625" hidden="1"/>
  </cols>
  <sheetData>
    <row r="1" spans="1:20" s="1" customFormat="1" ht="60">
      <c r="A1" s="3" t="s">
        <v>13</v>
      </c>
      <c r="B1" s="4" t="s">
        <v>1</v>
      </c>
      <c r="C1" s="4"/>
      <c r="D1" s="3" t="s">
        <v>12</v>
      </c>
      <c r="E1" s="4" t="s">
        <v>7</v>
      </c>
      <c r="F1" s="7" t="s">
        <v>0</v>
      </c>
      <c r="G1" s="7" t="s">
        <v>11</v>
      </c>
      <c r="H1" s="8" t="s">
        <v>2</v>
      </c>
      <c r="I1" s="8" t="s">
        <v>3</v>
      </c>
      <c r="J1" s="8" t="s">
        <v>4</v>
      </c>
      <c r="K1" s="8" t="s">
        <v>5</v>
      </c>
      <c r="L1" s="8" t="s">
        <v>6</v>
      </c>
      <c r="M1" s="13" t="s">
        <v>9</v>
      </c>
      <c r="N1" s="14" t="s">
        <v>20</v>
      </c>
      <c r="O1" s="14" t="s">
        <v>10</v>
      </c>
      <c r="P1" s="28" t="s">
        <v>37</v>
      </c>
      <c r="Q1" s="24" t="s">
        <v>15</v>
      </c>
      <c r="R1" s="20" t="s">
        <v>18</v>
      </c>
      <c r="S1" s="22" t="s">
        <v>19</v>
      </c>
      <c r="T1" s="1" t="s">
        <v>26</v>
      </c>
    </row>
    <row r="2" spans="1:20">
      <c r="A2" s="5">
        <f>FeedsAndSpeeds!A9</f>
        <v>0.75</v>
      </c>
      <c r="B2" s="5">
        <f>FeedsAndSpeeds!B9</f>
        <v>14</v>
      </c>
      <c r="C2" s="5">
        <f>FeedsAndSpeeds!C9</f>
        <v>1000</v>
      </c>
      <c r="D2" s="5">
        <f>FeedsAndSpeeds!D9</f>
        <v>78</v>
      </c>
      <c r="E2" s="5" t="str">
        <f>FeedsAndSpeeds!E9</f>
        <v>CARBON STEEL</v>
      </c>
      <c r="F2" s="9">
        <f>IF(B2&lt;8,Contact Elliott Rep, IF(B2=8,0.165,IF(B2=9,0.148,IF(B2=10,0.134,IF(B2=11,0.12,IF(B2=12,0.109,IF(B2=13,0.095,IF(B2=14,0.083,IF(B2=15,0.072,IF(B2=16,0.065,IF(B2=17,0.058,IF(B2=18,0.049,IF(B2=19,0.042,IF(B2=20,0.035,IF(B2&gt;20,Contact Elliott Rep,ERROR)))))))))))))))</f>
        <v>8.3000000000000004E-2</v>
      </c>
      <c r="G2" s="9">
        <f>A2-2*F2</f>
        <v>0.58399999999999996</v>
      </c>
      <c r="H2" s="9">
        <f>A2/2</f>
        <v>0.375</v>
      </c>
      <c r="I2" s="9">
        <f>G2/2</f>
        <v>0.29199999999999998</v>
      </c>
      <c r="J2" s="9">
        <f>(3.14*H2*H2)-(3.14*I2*I2)</f>
        <v>0.17383353999999995</v>
      </c>
      <c r="K2" s="10">
        <f>J2*C2</f>
        <v>173.83353999999994</v>
      </c>
      <c r="L2" s="10">
        <f>K2/D2</f>
        <v>2.2286351282051275</v>
      </c>
      <c r="M2" s="15" t="str">
        <f>IF(L2&gt;7,"Contact Elliott Rep",IF(L2&gt;3,"3-4",IF(L2&gt;1.8,"4-6",IF(L2&gt;1,"5-8",IF(L2&lt;1,"Contact Elliott Rep", "Contact Elliott Rep")))))</f>
        <v>4-6</v>
      </c>
      <c r="N2" s="14">
        <f>IF(L2&gt;6,O2*0.8,IF(L2&gt;3,O2*0.9,IF(L2&gt;1,O2*0.97,"Contact Elliott Rep")))</f>
        <v>194</v>
      </c>
      <c r="O2" s="16">
        <f>IF(E2="CARBON STEEL",200,IF(E2="ALUMINUM",200,IF(E2="COPPER",200,IF(E2="BRASS",200,IF(E2="FREE MACHINE STEEL",200,IF(E2="ALLOY STEEL",180,IF(E2="NICKEL STEEL",160,IF(E2="CHROME STEEL",160,IF(E2="HARDENED STEEL",130,IF(E2="CALCIFIED STEEL",130,IF(E2="STAINLESS STEEL",100,IF(E2="TITANIUM",90,"Contact Elliott Rep"))))))))))))</f>
        <v>200</v>
      </c>
      <c r="P2" s="27" t="str">
        <f>IF(L2&gt;6,"3",IF(L2&gt;3,"2",IF(L2&gt;1,"1","Contact Elliott Rep")))</f>
        <v>1</v>
      </c>
      <c r="Q2" s="25">
        <f t="shared" ref="Q2" si="0">K2/P2</f>
        <v>173.83353999999994</v>
      </c>
      <c r="R2" s="21">
        <f t="shared" ref="R2" si="1">Q2/60</f>
        <v>2.8972256666666656</v>
      </c>
      <c r="S2" s="23">
        <f>IF(N2&gt;180,60,IF(N2&gt;160,50,IF(N2&gt;130,40,IF(N2&gt;110,32,IF(N2&gt;80,25,IF(N2&gt;60,18,IF(N2&gt;0,10,"Contact Elliott Rep")))))))</f>
        <v>60</v>
      </c>
      <c r="T2" t="str">
        <f>IF((M2="3-4")*AND(FeedsAndSpeeds!F9=78),"SCT78B1",IF((M2="4-6")*AND(FeedsAndSpeeds!F9=78),"SCT78B2",IF((M2="5-8")*AND(FeedsAndSpeeds!F9=78),"SCT78B3",IF((M2="3-4")*AND(FeedsAndSpeeds!F9=98),"SCT98B1",IF((M2="4-6")*AND(FeedsAndSpeeds!F9=98),"SCT98B2",IF((M2="5-8")*AND(FeedsAndSpeeds!F9=98),"SCT98B3","Contact Elliott Rep"))))))</f>
        <v>SCT78B2</v>
      </c>
    </row>
    <row r="3" spans="1:20">
      <c r="A3" s="26" t="s">
        <v>17</v>
      </c>
      <c r="B3" s="26"/>
      <c r="C3" s="26"/>
      <c r="D3" s="26"/>
      <c r="E3" s="76" t="s">
        <v>16</v>
      </c>
      <c r="F3" s="76"/>
      <c r="G3" s="76"/>
      <c r="H3" s="76"/>
      <c r="I3" s="76"/>
      <c r="J3" s="76"/>
      <c r="K3" s="76"/>
      <c r="L3" s="76"/>
      <c r="M3" s="76"/>
      <c r="N3" s="76"/>
      <c r="O3" s="76"/>
      <c r="P3" s="76"/>
      <c r="Q3" s="76"/>
      <c r="R3" s="76"/>
      <c r="S3" s="77"/>
    </row>
    <row r="4" spans="1:20" ht="15" customHeight="1">
      <c r="A4" s="74" t="s">
        <v>14</v>
      </c>
      <c r="B4" s="74"/>
      <c r="C4" s="74"/>
      <c r="D4" s="74"/>
      <c r="E4" s="74"/>
      <c r="F4" s="74"/>
      <c r="G4" s="74"/>
      <c r="H4" s="74"/>
      <c r="I4" s="74"/>
      <c r="J4" s="74"/>
      <c r="K4" s="74"/>
      <c r="L4" s="74"/>
      <c r="M4" s="74"/>
      <c r="N4" s="74"/>
      <c r="O4" s="74"/>
      <c r="P4" s="74"/>
      <c r="Q4" s="74"/>
      <c r="R4" s="74"/>
      <c r="S4" s="75"/>
    </row>
    <row r="5" spans="1:20">
      <c r="A5" s="74"/>
      <c r="B5" s="74"/>
      <c r="C5" s="74"/>
      <c r="D5" s="74"/>
      <c r="E5" s="74"/>
      <c r="F5" s="74"/>
      <c r="G5" s="74"/>
      <c r="H5" s="74"/>
      <c r="I5" s="74"/>
      <c r="J5" s="74"/>
      <c r="K5" s="74"/>
      <c r="L5" s="74"/>
      <c r="M5" s="74"/>
      <c r="N5" s="74"/>
      <c r="O5" s="74"/>
      <c r="P5" s="74"/>
      <c r="Q5" s="74"/>
      <c r="R5" s="74"/>
      <c r="S5" s="75"/>
    </row>
    <row r="6" spans="1:20">
      <c r="A6" s="74"/>
      <c r="B6" s="74"/>
      <c r="C6" s="74"/>
      <c r="D6" s="74"/>
      <c r="E6" s="74"/>
      <c r="F6" s="74"/>
      <c r="G6" s="74"/>
      <c r="H6" s="74"/>
      <c r="I6" s="74"/>
      <c r="J6" s="74"/>
      <c r="K6" s="74"/>
      <c r="L6" s="74"/>
      <c r="M6" s="74"/>
      <c r="N6" s="74"/>
      <c r="O6" s="74"/>
      <c r="P6" s="74"/>
      <c r="Q6" s="74"/>
      <c r="R6" s="74"/>
      <c r="S6" s="75"/>
    </row>
    <row r="7" spans="1:20">
      <c r="A7" s="74"/>
      <c r="B7" s="74"/>
      <c r="C7" s="74"/>
      <c r="D7" s="74"/>
      <c r="E7" s="74"/>
      <c r="F7" s="74"/>
      <c r="G7" s="74"/>
      <c r="H7" s="74"/>
      <c r="I7" s="74"/>
      <c r="J7" s="74"/>
      <c r="K7" s="74"/>
      <c r="L7" s="74"/>
      <c r="M7" s="74"/>
      <c r="N7" s="74"/>
      <c r="O7" s="74"/>
      <c r="P7" s="74"/>
      <c r="Q7" s="74"/>
      <c r="R7" s="74"/>
      <c r="S7" s="75"/>
    </row>
    <row r="8" spans="1:20">
      <c r="A8" s="74"/>
      <c r="B8" s="74"/>
      <c r="C8" s="74"/>
      <c r="D8" s="74"/>
      <c r="E8" s="74"/>
      <c r="F8" s="74"/>
      <c r="G8" s="74"/>
      <c r="H8" s="74"/>
      <c r="I8" s="74"/>
      <c r="J8" s="74"/>
      <c r="K8" s="74"/>
      <c r="L8" s="74"/>
      <c r="M8" s="74"/>
      <c r="N8" s="74"/>
      <c r="O8" s="74"/>
      <c r="P8" s="74"/>
      <c r="Q8" s="74"/>
      <c r="R8" s="74"/>
      <c r="S8" s="75"/>
    </row>
    <row r="9" spans="1:20">
      <c r="A9" s="74"/>
      <c r="B9" s="74"/>
      <c r="C9" s="74"/>
      <c r="D9" s="74"/>
      <c r="E9" s="74"/>
      <c r="F9" s="74"/>
      <c r="G9" s="74"/>
      <c r="H9" s="74"/>
      <c r="I9" s="74"/>
      <c r="J9" s="74"/>
      <c r="K9" s="74"/>
      <c r="L9" s="74"/>
      <c r="M9" s="74"/>
      <c r="N9" s="74"/>
      <c r="O9" s="74"/>
      <c r="P9" s="74"/>
      <c r="Q9" s="74"/>
      <c r="R9" s="74"/>
      <c r="S9" s="75"/>
    </row>
    <row r="10" spans="1:20">
      <c r="A10"/>
      <c r="B10"/>
      <c r="C10"/>
      <c r="D10"/>
      <c r="E10"/>
      <c r="F10"/>
      <c r="G10"/>
      <c r="H10"/>
      <c r="I10"/>
      <c r="J10"/>
      <c r="K10"/>
      <c r="L10"/>
      <c r="M10"/>
      <c r="N10"/>
      <c r="O10"/>
      <c r="P10"/>
      <c r="Q10"/>
      <c r="R10"/>
      <c r="S10"/>
    </row>
    <row r="11" spans="1:20">
      <c r="A11"/>
      <c r="B11"/>
      <c r="C11"/>
      <c r="D11"/>
      <c r="E11"/>
      <c r="F11"/>
      <c r="G11"/>
      <c r="H11"/>
      <c r="I11"/>
      <c r="J11"/>
      <c r="K11"/>
      <c r="L11"/>
      <c r="M11"/>
      <c r="N11"/>
      <c r="O11"/>
      <c r="P11"/>
      <c r="Q11"/>
      <c r="R11"/>
      <c r="S11"/>
    </row>
    <row r="12" spans="1:20">
      <c r="A12"/>
      <c r="B12"/>
      <c r="C12"/>
      <c r="D12"/>
      <c r="E12"/>
      <c r="F12"/>
      <c r="G12"/>
      <c r="H12"/>
      <c r="I12"/>
      <c r="J12"/>
      <c r="K12"/>
      <c r="L12"/>
      <c r="M12"/>
      <c r="N12"/>
      <c r="O12"/>
      <c r="P12"/>
      <c r="Q12"/>
      <c r="R12"/>
      <c r="S12"/>
    </row>
    <row r="13" spans="1:20">
      <c r="A13"/>
      <c r="B13"/>
      <c r="C13"/>
      <c r="D13"/>
      <c r="E13"/>
      <c r="F13"/>
      <c r="G13"/>
      <c r="H13"/>
      <c r="I13"/>
      <c r="J13"/>
      <c r="K13"/>
      <c r="L13"/>
      <c r="M13"/>
      <c r="N13"/>
      <c r="O13"/>
      <c r="P13"/>
      <c r="Q13"/>
      <c r="R13"/>
      <c r="S13"/>
    </row>
    <row r="14" spans="1:20">
      <c r="A14"/>
      <c r="B14"/>
      <c r="C14"/>
      <c r="D14"/>
      <c r="E14"/>
      <c r="F14"/>
      <c r="G14"/>
      <c r="H14"/>
      <c r="I14"/>
      <c r="J14"/>
      <c r="K14"/>
      <c r="L14"/>
      <c r="M14"/>
      <c r="N14"/>
      <c r="O14"/>
      <c r="P14"/>
      <c r="Q14"/>
      <c r="R14"/>
      <c r="S14"/>
    </row>
    <row r="15" spans="1:20">
      <c r="A15"/>
      <c r="B15"/>
      <c r="C15"/>
      <c r="D15"/>
      <c r="E15"/>
      <c r="F15"/>
      <c r="G15"/>
      <c r="H15"/>
      <c r="I15"/>
      <c r="J15"/>
      <c r="K15"/>
      <c r="L15"/>
      <c r="M15"/>
      <c r="N15"/>
      <c r="O15"/>
      <c r="P15"/>
      <c r="Q15"/>
      <c r="R15"/>
      <c r="S15"/>
    </row>
    <row r="16" spans="1:20">
      <c r="A16"/>
      <c r="B16"/>
      <c r="C16"/>
      <c r="D16"/>
      <c r="E16"/>
      <c r="F16"/>
      <c r="G16"/>
      <c r="H16"/>
      <c r="I16"/>
      <c r="J16"/>
      <c r="K16"/>
      <c r="L16"/>
      <c r="M16"/>
      <c r="N16"/>
      <c r="O16"/>
      <c r="P16"/>
      <c r="Q16"/>
      <c r="R16"/>
      <c r="S16"/>
    </row>
    <row r="17" spans="1:19">
      <c r="A17"/>
      <c r="B17"/>
      <c r="C17"/>
      <c r="D17"/>
      <c r="E17"/>
      <c r="F17"/>
      <c r="G17"/>
      <c r="H17"/>
      <c r="I17"/>
      <c r="J17"/>
      <c r="K17"/>
      <c r="L17"/>
      <c r="M17"/>
      <c r="N17"/>
      <c r="O17"/>
      <c r="P17"/>
      <c r="Q17"/>
      <c r="R17"/>
      <c r="S17"/>
    </row>
    <row r="18" spans="1:19">
      <c r="A18"/>
      <c r="B18"/>
      <c r="C18"/>
      <c r="D18"/>
      <c r="E18"/>
      <c r="F18"/>
      <c r="G18"/>
      <c r="H18"/>
      <c r="I18"/>
      <c r="J18"/>
      <c r="K18"/>
      <c r="L18"/>
      <c r="M18"/>
      <c r="N18"/>
      <c r="O18"/>
      <c r="P18"/>
      <c r="Q18"/>
      <c r="R18"/>
      <c r="S18"/>
    </row>
    <row r="19" spans="1:19">
      <c r="A19"/>
      <c r="B19"/>
      <c r="C19"/>
      <c r="D19"/>
      <c r="E19"/>
      <c r="F19"/>
      <c r="G19"/>
      <c r="H19"/>
      <c r="I19"/>
      <c r="J19"/>
      <c r="K19"/>
      <c r="L19"/>
      <c r="M19"/>
      <c r="N19"/>
      <c r="O19"/>
      <c r="P19"/>
      <c r="Q19"/>
      <c r="R19"/>
      <c r="S19"/>
    </row>
    <row r="20" spans="1:19">
      <c r="A20"/>
      <c r="B20"/>
      <c r="C20"/>
      <c r="D20"/>
      <c r="E20"/>
      <c r="F20"/>
      <c r="G20"/>
      <c r="H20"/>
      <c r="I20"/>
      <c r="J20"/>
      <c r="K20"/>
      <c r="L20"/>
      <c r="M20"/>
      <c r="N20"/>
      <c r="O20"/>
      <c r="P20"/>
      <c r="Q20"/>
      <c r="R20"/>
      <c r="S20"/>
    </row>
    <row r="21" spans="1:19">
      <c r="A21"/>
      <c r="B21"/>
      <c r="C21"/>
      <c r="D21"/>
      <c r="E21"/>
      <c r="F21"/>
      <c r="G21"/>
      <c r="H21"/>
      <c r="I21"/>
      <c r="J21"/>
      <c r="K21"/>
      <c r="L21"/>
      <c r="M21"/>
      <c r="N21"/>
      <c r="O21"/>
      <c r="P21"/>
      <c r="Q21"/>
      <c r="R21"/>
      <c r="S21"/>
    </row>
    <row r="22" spans="1:19">
      <c r="A22"/>
      <c r="B22"/>
      <c r="C22"/>
      <c r="D22"/>
      <c r="E22"/>
      <c r="F22"/>
      <c r="G22"/>
      <c r="H22"/>
      <c r="I22"/>
      <c r="J22"/>
      <c r="K22"/>
      <c r="L22"/>
      <c r="M22"/>
      <c r="N22"/>
      <c r="O22"/>
      <c r="P22"/>
      <c r="Q22"/>
      <c r="R22"/>
      <c r="S22"/>
    </row>
    <row r="23" spans="1:19">
      <c r="A23"/>
      <c r="B23"/>
      <c r="C23"/>
      <c r="D23"/>
      <c r="E23"/>
      <c r="F23"/>
      <c r="G23"/>
      <c r="H23"/>
      <c r="I23"/>
      <c r="J23"/>
      <c r="K23"/>
      <c r="L23"/>
      <c r="M23"/>
      <c r="N23"/>
      <c r="O23"/>
      <c r="P23"/>
      <c r="Q23"/>
      <c r="R23"/>
      <c r="S23"/>
    </row>
    <row r="24" spans="1:19">
      <c r="A24"/>
      <c r="B24"/>
      <c r="C24"/>
      <c r="D24"/>
      <c r="E24"/>
      <c r="F24"/>
      <c r="G24"/>
      <c r="H24"/>
      <c r="I24"/>
      <c r="J24"/>
      <c r="K24"/>
      <c r="L24"/>
      <c r="M24"/>
      <c r="N24"/>
      <c r="O24"/>
      <c r="P24"/>
      <c r="Q24"/>
      <c r="R24"/>
      <c r="S24"/>
    </row>
    <row r="25" spans="1:19">
      <c r="A25"/>
      <c r="B25"/>
      <c r="C25"/>
      <c r="D25"/>
      <c r="E25"/>
      <c r="F25"/>
      <c r="G25"/>
      <c r="H25"/>
      <c r="I25"/>
      <c r="J25"/>
      <c r="K25"/>
      <c r="L25"/>
      <c r="M25"/>
      <c r="N25"/>
      <c r="O25"/>
      <c r="P25"/>
      <c r="Q25"/>
      <c r="R25"/>
      <c r="S25"/>
    </row>
    <row r="26" spans="1:19">
      <c r="A26"/>
      <c r="B26"/>
      <c r="C26"/>
      <c r="D26"/>
      <c r="E26"/>
      <c r="F26"/>
      <c r="G26"/>
      <c r="H26"/>
      <c r="I26"/>
      <c r="J26"/>
      <c r="K26"/>
      <c r="L26"/>
      <c r="M26"/>
      <c r="N26"/>
      <c r="O26"/>
      <c r="P26"/>
      <c r="Q26"/>
      <c r="R26"/>
      <c r="S26"/>
    </row>
    <row r="27" spans="1:19">
      <c r="A27"/>
      <c r="B27"/>
      <c r="C27"/>
      <c r="D27"/>
      <c r="E27"/>
      <c r="F27"/>
      <c r="G27"/>
      <c r="H27"/>
      <c r="I27"/>
      <c r="J27"/>
      <c r="K27"/>
      <c r="L27"/>
      <c r="M27"/>
      <c r="N27"/>
      <c r="O27"/>
      <c r="P27"/>
      <c r="Q27"/>
      <c r="R27"/>
      <c r="S27"/>
    </row>
    <row r="28" spans="1:19">
      <c r="A28"/>
      <c r="B28"/>
      <c r="C28"/>
      <c r="D28"/>
      <c r="E28"/>
      <c r="F28"/>
      <c r="G28"/>
      <c r="H28"/>
      <c r="I28"/>
      <c r="J28"/>
      <c r="K28"/>
      <c r="L28"/>
      <c r="M28"/>
      <c r="N28"/>
      <c r="O28"/>
      <c r="P28"/>
      <c r="Q28"/>
      <c r="R28"/>
      <c r="S28"/>
    </row>
    <row r="29" spans="1:19">
      <c r="A29"/>
      <c r="B29"/>
      <c r="C29"/>
      <c r="D29"/>
      <c r="E29"/>
      <c r="F29"/>
      <c r="G29"/>
      <c r="H29"/>
      <c r="I29"/>
      <c r="J29"/>
      <c r="K29"/>
      <c r="L29"/>
      <c r="M29"/>
      <c r="N29"/>
      <c r="O29"/>
      <c r="P29"/>
      <c r="Q29"/>
      <c r="R29"/>
      <c r="S29"/>
    </row>
    <row r="30" spans="1:19">
      <c r="A30"/>
      <c r="B30"/>
      <c r="C30"/>
      <c r="D30"/>
      <c r="E30"/>
      <c r="F30"/>
      <c r="G30"/>
      <c r="H30"/>
      <c r="I30"/>
      <c r="J30"/>
      <c r="K30"/>
      <c r="L30"/>
      <c r="M30"/>
      <c r="N30"/>
      <c r="O30"/>
      <c r="P30"/>
      <c r="Q30"/>
      <c r="R30"/>
      <c r="S30"/>
    </row>
    <row r="31" spans="1:19">
      <c r="A31"/>
      <c r="B31"/>
      <c r="C31"/>
      <c r="D31"/>
      <c r="E31"/>
      <c r="F31"/>
      <c r="G31"/>
      <c r="H31"/>
      <c r="I31"/>
      <c r="J31"/>
      <c r="K31"/>
      <c r="L31"/>
      <c r="M31"/>
      <c r="N31"/>
      <c r="O31"/>
      <c r="P31"/>
      <c r="Q31"/>
      <c r="R31"/>
      <c r="S31"/>
    </row>
    <row r="32" spans="1:19">
      <c r="A32"/>
      <c r="B32"/>
      <c r="C32"/>
      <c r="D32"/>
      <c r="E32"/>
      <c r="F32"/>
      <c r="G32"/>
      <c r="H32"/>
      <c r="I32"/>
      <c r="J32"/>
      <c r="K32"/>
      <c r="L32"/>
      <c r="M32"/>
      <c r="N32"/>
      <c r="O32"/>
      <c r="P32"/>
      <c r="Q32"/>
      <c r="R32"/>
      <c r="S32"/>
    </row>
    <row r="33" spans="1:19">
      <c r="A33"/>
      <c r="B33"/>
      <c r="C33"/>
      <c r="D33"/>
      <c r="E33"/>
      <c r="F33"/>
      <c r="G33"/>
      <c r="H33"/>
      <c r="I33"/>
      <c r="J33"/>
      <c r="K33"/>
      <c r="L33"/>
      <c r="M33"/>
      <c r="N33"/>
      <c r="O33"/>
      <c r="P33"/>
      <c r="Q33"/>
      <c r="R33"/>
      <c r="S33"/>
    </row>
    <row r="34" spans="1:19">
      <c r="A34"/>
      <c r="B34"/>
      <c r="C34"/>
      <c r="D34"/>
      <c r="E34"/>
      <c r="F34"/>
      <c r="G34"/>
      <c r="H34"/>
      <c r="I34"/>
      <c r="J34"/>
      <c r="K34"/>
      <c r="L34"/>
      <c r="M34"/>
      <c r="N34"/>
      <c r="O34"/>
      <c r="P34"/>
      <c r="Q34"/>
      <c r="R34"/>
      <c r="S34"/>
    </row>
    <row r="35" spans="1:19">
      <c r="A35"/>
      <c r="B35"/>
      <c r="C35"/>
      <c r="D35"/>
      <c r="E35"/>
      <c r="F35"/>
      <c r="G35"/>
      <c r="H35"/>
      <c r="I35"/>
      <c r="J35"/>
      <c r="K35"/>
      <c r="L35"/>
      <c r="M35"/>
      <c r="N35"/>
      <c r="O35"/>
      <c r="P35"/>
      <c r="Q35"/>
      <c r="R35"/>
      <c r="S35"/>
    </row>
    <row r="36" spans="1:19">
      <c r="A36"/>
      <c r="B36"/>
      <c r="C36"/>
      <c r="D36"/>
      <c r="E36"/>
      <c r="F36"/>
      <c r="G36"/>
      <c r="H36"/>
      <c r="I36"/>
      <c r="J36"/>
      <c r="K36"/>
      <c r="L36"/>
      <c r="M36"/>
      <c r="N36"/>
      <c r="O36"/>
      <c r="P36"/>
      <c r="Q36"/>
      <c r="R36"/>
      <c r="S36"/>
    </row>
    <row r="37" spans="1:19">
      <c r="A37"/>
      <c r="B37"/>
      <c r="C37"/>
      <c r="D37"/>
      <c r="E37"/>
      <c r="F37"/>
      <c r="G37"/>
      <c r="H37"/>
      <c r="I37"/>
      <c r="J37"/>
      <c r="K37"/>
      <c r="L37"/>
      <c r="M37"/>
      <c r="N37"/>
      <c r="O37"/>
      <c r="P37"/>
      <c r="Q37"/>
      <c r="R37"/>
      <c r="S37"/>
    </row>
    <row r="38" spans="1:19">
      <c r="A38"/>
      <c r="B38"/>
      <c r="C38"/>
      <c r="D38"/>
      <c r="E38"/>
      <c r="F38"/>
      <c r="G38"/>
      <c r="H38"/>
      <c r="I38"/>
      <c r="J38"/>
      <c r="K38"/>
      <c r="L38"/>
      <c r="M38"/>
      <c r="N38"/>
      <c r="O38"/>
      <c r="P38"/>
      <c r="Q38"/>
      <c r="R38"/>
      <c r="S38"/>
    </row>
    <row r="39" spans="1:19">
      <c r="A39"/>
      <c r="B39"/>
      <c r="C39"/>
      <c r="D39"/>
      <c r="E39"/>
      <c r="F39"/>
      <c r="G39"/>
      <c r="H39"/>
      <c r="I39"/>
      <c r="J39"/>
      <c r="K39"/>
      <c r="L39"/>
      <c r="M39"/>
      <c r="N39"/>
      <c r="O39"/>
      <c r="P39"/>
      <c r="Q39"/>
      <c r="R39"/>
      <c r="S39"/>
    </row>
    <row r="40" spans="1:19">
      <c r="A40"/>
      <c r="B40"/>
      <c r="C40"/>
      <c r="D40"/>
      <c r="E40"/>
      <c r="F40"/>
      <c r="G40"/>
      <c r="H40"/>
      <c r="I40"/>
      <c r="J40"/>
      <c r="K40"/>
      <c r="L40"/>
      <c r="M40"/>
      <c r="N40"/>
      <c r="O40"/>
      <c r="P40"/>
      <c r="Q40"/>
      <c r="R40"/>
      <c r="S40"/>
    </row>
    <row r="41" spans="1:19">
      <c r="A41"/>
      <c r="B41"/>
      <c r="C41"/>
      <c r="D41"/>
      <c r="E41"/>
      <c r="F41"/>
      <c r="G41"/>
      <c r="H41"/>
      <c r="I41"/>
      <c r="J41"/>
      <c r="K41"/>
      <c r="L41"/>
      <c r="M41"/>
      <c r="N41"/>
      <c r="O41"/>
      <c r="P41"/>
      <c r="Q41"/>
      <c r="R41"/>
      <c r="S41"/>
    </row>
    <row r="42" spans="1:19">
      <c r="A42"/>
      <c r="B42"/>
      <c r="C42"/>
      <c r="D42"/>
      <c r="E42"/>
      <c r="F42"/>
      <c r="G42"/>
      <c r="H42"/>
      <c r="I42"/>
      <c r="J42"/>
      <c r="K42"/>
      <c r="L42"/>
      <c r="M42"/>
      <c r="N42"/>
      <c r="O42"/>
      <c r="P42"/>
      <c r="Q42"/>
      <c r="R42"/>
      <c r="S42"/>
    </row>
    <row r="43" spans="1:19">
      <c r="A43"/>
      <c r="B43"/>
      <c r="C43"/>
      <c r="D43"/>
      <c r="E43"/>
      <c r="F43"/>
      <c r="G43"/>
      <c r="H43"/>
      <c r="I43"/>
      <c r="J43"/>
      <c r="K43"/>
      <c r="L43"/>
      <c r="M43"/>
      <c r="N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sheetData>
  <sheetProtection password="DC96" sheet="1" objects="1" scenarios="1" selectLockedCells="1" selectUnlockedCells="1"/>
  <mergeCells count="2">
    <mergeCell ref="A4:S9"/>
    <mergeCell ref="E3:S3"/>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FeedsAndSpeeds</vt:lpstr>
      <vt:lpstr>Formulas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bcb1</dc:creator>
  <cp:lastModifiedBy>bcb1</cp:lastModifiedBy>
  <cp:lastPrinted>2012-04-06T20:20:38Z</cp:lastPrinted>
  <dcterms:created xsi:type="dcterms:W3CDTF">2011-12-15T16:18:41Z</dcterms:created>
  <dcterms:modified xsi:type="dcterms:W3CDTF">2012-04-09T13:29:20Z</dcterms:modified>
</cp:coreProperties>
</file>